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17.05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5" l="1"/>
  <c r="N42" i="4"/>
  <c r="M42" i="4"/>
  <c r="K42" i="4"/>
  <c r="J42" i="4"/>
  <c r="I42" i="4"/>
  <c r="G42" i="4"/>
  <c r="F42" i="4"/>
  <c r="Q42" i="4" s="1"/>
  <c r="E42" i="4"/>
  <c r="C42" i="4"/>
  <c r="Q41" i="4"/>
  <c r="P41" i="4"/>
  <c r="O41" i="4"/>
  <c r="H41" i="4" s="1"/>
  <c r="L41" i="4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5" i="6"/>
  <c r="O15" i="6" s="1"/>
  <c r="O6" i="6"/>
  <c r="O7" i="6"/>
  <c r="O8" i="6"/>
  <c r="O9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O40" i="6" l="1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T23" i="15"/>
  <c r="S23" i="15"/>
  <c r="R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Q23" i="3" l="1"/>
  <c r="R23" i="3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<sst xmlns="http://schemas.openxmlformats.org/spreadsheetml/2006/main" count="739" uniqueCount="142">
  <si>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</si>
  <si>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</si>
  <si>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</si>
  <si>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</si>
  <si>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</si>
  <si>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</si>
  <si>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</si>
  <si>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</si>
  <si>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</si>
  <si>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</si>
  <si>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</si>
  <si>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</si>
  <si>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</si>
  <si>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</si>
  <si>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</si>
  <si>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</si>
  <si>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</si>
  <si>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</si>
  <si>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</si>
  <si>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</si>
  <si>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</si>
  <si>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</si>
  <si>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</si>
  <si>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</si>
  <si>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</si>
  <si>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</si>
  <si>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</si>
  <si>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</si>
  <si>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</si>
  <si>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</si>
  <si>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</si>
  <si>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</si>
  <si>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</si>
  <si>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</si>
  <si>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</si>
  <si>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</si>
  <si>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</si>
  <si>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</si>
  <si>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</si>
  <si>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</si>
  <si>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</si>
  <si>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</si>
  <si>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</si>
  <si>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</si>
  <si>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</si>
  <si>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</si>
  <si>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</si>
  <si>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</si>
  <si>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</si>
  <si>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</si>
  <si>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</si>
  <si>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</si>
  <si>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</si>
  <si>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</si>
  <si>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</si>
  <si>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</si>
  <si>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</si>
  <si>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</si>
  <si>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</si>
  <si>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</si>
  <si>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</si>
  <si>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</si>
  <si>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</si>
  <si>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</si>
  <si>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</si>
  <si>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</si>
  <si>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</si>
  <si>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</si>
  <si>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</si>
  <si>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</si>
  <si>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</si>
  <si>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</si>
  <si>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</si>
  <si>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</si>
  <si>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</si>
  <si>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</si>
  <si>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</si>
  <si>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</si>
  <si>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</si>
  <si>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</si>
  <si>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</si>
  <si>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</si>
  <si>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</si>
  <si>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</si>
  <si>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</si>
  <si>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</si>
  <si>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</si>
  <si>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</si>
  <si>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</si>
  <si>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</si>
  <si>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</si>
  <si>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</si>
  <si>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</si>
  <si>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</si>
  <si>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</si>
  <si>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</si>
  <si>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</si>
  <si>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</si>
  <si>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</si>
  <si>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</si>
  <si>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</si>
  <si>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</si>
  <si>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</si>
  <si>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</si>
  <si>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</si>
  <si>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</si>
  <si>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</si>
  <si>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</si>
  <si>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</si>
  <si>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</si>
  <si>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</si>
  <si>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</si>
  <si>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</si>
  <si>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</si>
  <si>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</si>
  <si>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</si>
  <si>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</si>
  <si>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</si>
  <si>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</si>
  <si>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</si>
  <si>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</si>
  <si>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</si>
  <si>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</si>
  <si>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</si>
  <si>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</si>
  <si>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</si>
  <si>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</si>
  <si>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</si>
  <si>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</si>
  <si>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</si>
  <si>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</si>
  <si>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</si>
  <si>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</si>
  <si>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</si>
  <si>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</si>
  <si>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</si>
  <si>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</si>
  <si>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</si>
  <si>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</si>
  <si>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- 17.05.23г.)</t>
  </si>
  <si>
    <t>Данные по выданным договорам гарантии в рамках  
первого направления ГП ДКБ 2025
 (отчет за период с 10.05.23г. - 17.05.23г.)</t>
  </si>
  <si>
    <t>Данные по субьектности  с 10.05.2023г. по 17.05.2023г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</si>
</sst>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8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6" t="s">
        <v>15</v>
      </c>
      <c r="B1" s="246"/>
      <c r="C1" s="246"/>
      <c r="D1" s="246"/>
      <c r="E1" s="246"/>
      <c r="F1" s="17"/>
      <c r="G1" s="17"/>
      <c r="H1" s="243" t="s">
        <v>48</v>
      </c>
      <c r="I1" s="243"/>
      <c r="J1" s="243"/>
      <c r="K1" s="243"/>
      <c r="L1" s="26"/>
      <c r="M1" s="27"/>
      <c r="N1" s="246" t="s">
        <v>35</v>
      </c>
      <c r="O1" s="246"/>
      <c r="P1" s="246"/>
      <c r="Q1" s="246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4" t="s">
        <v>18</v>
      </c>
      <c r="H14" s="245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4" t="s">
        <v>14</v>
      </c>
      <c r="B16" s="245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12960</v>
      </c>
      <c r="K5" s="87">
        <f>'ИТОГО 20-21-22-23гг. '!P5</f>
        <v>77164968741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2.2993827160493828E-2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500</v>
      </c>
      <c r="K9" s="87">
        <f>'ИТОГО 20-21-22-23гг. '!P9</f>
        <v>3915403483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2.4E-2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5</v>
      </c>
      <c r="K14" s="87">
        <f>'ИТОГО 20-21-22-23гг. '!P14</f>
        <v>85000000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5" t="s">
        <v>18</v>
      </c>
      <c r="C15" s="256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35076</v>
      </c>
      <c r="K15" s="207">
        <f>SUM(K3:K14)</f>
        <v>226432247330.85999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4.3248945147679324E-2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5" t="s">
        <v>18</v>
      </c>
      <c r="C32" s="256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7" t="s">
        <v>119</v>
      </c>
      <c r="C47" s="257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6" t="s">
        <v>61</v>
      </c>
      <c r="B1" s="246"/>
      <c r="C1" s="246"/>
      <c r="D1" s="246"/>
      <c r="E1" s="246"/>
      <c r="F1" s="144"/>
      <c r="G1" s="144"/>
      <c r="H1" s="17"/>
      <c r="I1" s="17"/>
      <c r="J1" s="243" t="s">
        <v>87</v>
      </c>
      <c r="K1" s="243"/>
      <c r="L1" s="243"/>
      <c r="M1" s="243"/>
      <c r="N1" s="26"/>
      <c r="O1" s="27"/>
      <c r="P1" s="246" t="s">
        <v>58</v>
      </c>
      <c r="Q1" s="246"/>
      <c r="R1" s="246"/>
      <c r="S1" s="246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7" t="s">
        <v>18</v>
      </c>
      <c r="J14" s="248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7" t="s">
        <v>14</v>
      </c>
      <c r="B16" s="248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131</v>
      </c>
      <c r="K1" s="249"/>
      <c r="L1" s="249"/>
      <c r="M1" s="249"/>
      <c r="N1" s="249"/>
      <c r="O1" s="26"/>
      <c r="P1" s="27"/>
      <c r="Q1" s="246" t="s">
        <v>92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7" t="s">
        <v>14</v>
      </c>
      <c r="B10" s="248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7" t="s">
        <v>18</v>
      </c>
      <c r="K10" s="248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I1" workbookViewId="0">
      <selection activeCell="M20" sqref="M20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139</v>
      </c>
      <c r="K1" s="249"/>
      <c r="L1" s="249"/>
      <c r="M1" s="249"/>
      <c r="N1" s="249"/>
      <c r="O1" s="26"/>
      <c r="P1" s="27"/>
      <c r="Q1" s="246" t="s">
        <v>137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8">
        <v>1</v>
      </c>
      <c r="Q3" s="1" t="s">
        <v>44</v>
      </c>
      <c r="R3" s="18"/>
      <c r="S3" s="15"/>
      <c r="T3" s="15"/>
    </row>
    <row r="4" spans="1:32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272</v>
      </c>
      <c r="M4" s="13">
        <v>1373643000</v>
      </c>
      <c r="N4" s="13">
        <v>1167596550</v>
      </c>
      <c r="O4" s="13">
        <f>N4/M4</f>
        <v>0.85</v>
      </c>
      <c r="P4" s="18">
        <v>2</v>
      </c>
      <c r="Q4" s="1" t="s">
        <v>19</v>
      </c>
      <c r="R4" s="18">
        <v>13</v>
      </c>
      <c r="S4" s="15">
        <v>62956000</v>
      </c>
      <c r="T4" s="2">
        <v>53512600</v>
      </c>
    </row>
    <row r="5" spans="1:32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21332403450</v>
      </c>
      <c r="I5" s="9"/>
      <c r="J5" s="35">
        <v>3</v>
      </c>
      <c r="K5" s="3" t="s">
        <v>37</v>
      </c>
      <c r="L5" s="12"/>
      <c r="M5" s="13"/>
      <c r="N5" s="13"/>
      <c r="O5" s="13"/>
      <c r="P5" s="18">
        <v>3</v>
      </c>
      <c r="Q5" s="1" t="s">
        <v>20</v>
      </c>
      <c r="R5" s="18"/>
      <c r="S5" s="2"/>
      <c r="T5" s="2"/>
    </row>
    <row r="6" spans="1:32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8">
        <v>4</v>
      </c>
      <c r="Q6" s="1" t="s">
        <v>21</v>
      </c>
      <c r="R6" s="18">
        <v>15</v>
      </c>
      <c r="S6" s="2">
        <v>98937000</v>
      </c>
      <c r="T6" s="2">
        <v>84096450</v>
      </c>
    </row>
    <row r="7" spans="1:32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/>
      <c r="M7" s="13"/>
      <c r="N7" s="13"/>
      <c r="O7" s="13"/>
      <c r="P7" s="18">
        <v>5</v>
      </c>
      <c r="Q7" s="1" t="s">
        <v>22</v>
      </c>
      <c r="R7" s="18">
        <v>8</v>
      </c>
      <c r="S7" s="2">
        <v>34718000</v>
      </c>
      <c r="T7" s="2">
        <v>29510300</v>
      </c>
    </row>
    <row r="8" spans="1:32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1125000000</v>
      </c>
      <c r="I8" s="9"/>
      <c r="J8" s="35">
        <v>6</v>
      </c>
      <c r="K8" s="3" t="s">
        <v>9</v>
      </c>
      <c r="L8" s="12"/>
      <c r="M8" s="13"/>
      <c r="N8" s="13"/>
      <c r="O8" s="13"/>
      <c r="P8" s="18">
        <v>6</v>
      </c>
      <c r="Q8" s="1" t="s">
        <v>23</v>
      </c>
      <c r="R8" s="18">
        <v>51</v>
      </c>
      <c r="S8" s="2">
        <v>246729000</v>
      </c>
      <c r="T8" s="2">
        <v>209719650</v>
      </c>
    </row>
    <row r="9" spans="1:32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/>
      <c r="M9" s="13"/>
      <c r="N9" s="13"/>
      <c r="O9" s="13"/>
      <c r="P9" s="18">
        <v>7</v>
      </c>
      <c r="Q9" s="1" t="s">
        <v>24</v>
      </c>
      <c r="R9" s="18">
        <v>1</v>
      </c>
      <c r="S9" s="2">
        <v>2100000</v>
      </c>
      <c r="T9" s="2">
        <v>1785000</v>
      </c>
    </row>
    <row r="10" spans="1:32" x14ac:dyDescent="0.25">
      <c r="A10" s="247" t="s">
        <v>14</v>
      </c>
      <c r="B10" s="248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1500000000</v>
      </c>
      <c r="I10" s="9"/>
      <c r="J10" s="247" t="s">
        <v>18</v>
      </c>
      <c r="K10" s="248"/>
      <c r="L10" s="108">
        <f>SUM(L3:L9)</f>
        <v>272</v>
      </c>
      <c r="M10" s="109">
        <f>SUM(M3:M9)</f>
        <v>1373643000</v>
      </c>
      <c r="N10" s="109">
        <f>SUM(N3:N9)</f>
        <v>1167596550</v>
      </c>
      <c r="O10" s="13"/>
      <c r="P10" s="18">
        <v>8</v>
      </c>
      <c r="Q10" s="1" t="s">
        <v>25</v>
      </c>
      <c r="R10" s="18">
        <v>2</v>
      </c>
      <c r="S10" s="2">
        <v>15000000</v>
      </c>
      <c r="T10" s="2">
        <v>12750000</v>
      </c>
    </row>
    <row r="11" spans="1:32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5</v>
      </c>
      <c r="S11" s="2">
        <v>13960000</v>
      </c>
      <c r="T11" s="2">
        <v>11866000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43</v>
      </c>
      <c r="S12" s="2">
        <v>193965000</v>
      </c>
      <c r="T12" s="2">
        <v>164870250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7</v>
      </c>
      <c r="S13" s="2">
        <v>33708000</v>
      </c>
      <c r="T13" s="2">
        <v>28651800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22</v>
      </c>
      <c r="S14" s="2">
        <v>109277000</v>
      </c>
      <c r="T14" s="2">
        <v>92885450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23</v>
      </c>
      <c r="S15" s="2">
        <v>112715000</v>
      </c>
      <c r="T15" s="2">
        <v>95807750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6</v>
      </c>
      <c r="S16" s="2">
        <v>31485000</v>
      </c>
      <c r="T16" s="2">
        <v>26762250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/>
      <c r="S17" s="36"/>
      <c r="T17" s="36"/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1</v>
      </c>
      <c r="S18" s="36">
        <v>5000000</v>
      </c>
      <c r="T18" s="36">
        <v>4250000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6</v>
      </c>
      <c r="S19" s="36">
        <v>53377000</v>
      </c>
      <c r="T19" s="36">
        <v>45370450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42</v>
      </c>
      <c r="S20" s="36">
        <v>234679000</v>
      </c>
      <c r="T20" s="36">
        <v>199477150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12</v>
      </c>
      <c r="S21" s="2">
        <v>53644000</v>
      </c>
      <c r="T21" s="2">
        <v>45597400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15</v>
      </c>
      <c r="S22" s="2">
        <v>71393000</v>
      </c>
      <c r="T22" s="2">
        <v>60684050</v>
      </c>
    </row>
    <row r="23" spans="1:24" x14ac:dyDescent="0.25">
      <c r="P23" s="110"/>
      <c r="Q23" s="111" t="s">
        <v>18</v>
      </c>
      <c r="R23" s="112">
        <f>SUM(R3:R22)</f>
        <v>272</v>
      </c>
      <c r="S23" s="113">
        <f>SUM(S3:S22)</f>
        <v>1373643000</v>
      </c>
      <c r="T23" s="113">
        <f>SUM(T3:T22)</f>
        <v>1167596550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Q1:T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4" zoomScale="90" zoomScaleNormal="80" zoomScaleSheetLayoutView="90" workbookViewId="0">
      <selection activeCell="L17" sqref="L17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3" t="s">
        <v>48</v>
      </c>
      <c r="C1" s="243"/>
      <c r="D1" s="243"/>
      <c r="E1" s="243"/>
      <c r="F1" s="249" t="s">
        <v>88</v>
      </c>
      <c r="G1" s="249"/>
      <c r="H1" s="249"/>
      <c r="I1" s="249" t="s">
        <v>131</v>
      </c>
      <c r="J1" s="249"/>
      <c r="K1" s="249"/>
      <c r="L1" s="249" t="s">
        <v>139</v>
      </c>
      <c r="M1" s="249"/>
      <c r="N1" s="249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272</v>
      </c>
      <c r="M5" s="239">
        <v>1373643000</v>
      </c>
      <c r="N5" s="239">
        <v>1167596550</v>
      </c>
      <c r="O5" s="187">
        <f t="shared" si="0"/>
        <v>12960</v>
      </c>
      <c r="P5" s="87">
        <f t="shared" si="1"/>
        <v>77164968741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/>
      <c r="M9" s="239"/>
      <c r="N9" s="239"/>
      <c r="O9" s="187">
        <f t="shared" si="0"/>
        <v>500</v>
      </c>
      <c r="P9" s="87">
        <f t="shared" si="1"/>
        <v>3915403483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/>
      <c r="M11" s="239"/>
      <c r="N11" s="239"/>
      <c r="O11" s="187">
        <f t="shared" si="0"/>
        <v>125</v>
      </c>
      <c r="P11" s="87">
        <f t="shared" si="1"/>
        <v>1447434900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/>
      <c r="M14" s="239"/>
      <c r="N14" s="239"/>
      <c r="O14" s="187">
        <f t="shared" si="0"/>
        <v>5</v>
      </c>
      <c r="P14" s="87">
        <f t="shared" si="1"/>
        <v>85000000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4" t="s">
        <v>18</v>
      </c>
      <c r="B15" s="245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272</v>
      </c>
      <c r="M15" s="115">
        <f t="shared" si="5"/>
        <v>1373643000</v>
      </c>
      <c r="N15" s="115">
        <f>SUM(N3:N14)</f>
        <v>1167596550</v>
      </c>
      <c r="O15" s="188">
        <f>SUM(O3:O14)</f>
        <v>35076</v>
      </c>
      <c r="P15" s="117">
        <f t="shared" ref="P15:Q15" si="6">SUM(P3:P14)</f>
        <v>226432247330.85999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7" t="s">
        <v>14</v>
      </c>
      <c r="U16" s="248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6" t="s">
        <v>59</v>
      </c>
      <c r="C18" s="246"/>
      <c r="D18" s="246"/>
      <c r="E18" s="246"/>
      <c r="F18" s="246" t="s">
        <v>60</v>
      </c>
      <c r="G18" s="246"/>
      <c r="H18" s="246"/>
      <c r="I18" s="246" t="s">
        <v>91</v>
      </c>
      <c r="J18" s="246"/>
      <c r="K18" s="246"/>
      <c r="L18" s="246" t="s">
        <v>138</v>
      </c>
      <c r="M18" s="246"/>
      <c r="N18" s="246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/>
      <c r="M20" s="240"/>
      <c r="N20" s="240"/>
      <c r="O20" s="189">
        <f>C20+F20+I20+L20</f>
        <v>969</v>
      </c>
      <c r="P20" s="90">
        <f>D20+G20+J20+M20</f>
        <v>8267079190</v>
      </c>
      <c r="Q20" s="91">
        <f>E20+H20+K20+N20</f>
        <v>6951780233.8500004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13</v>
      </c>
      <c r="M21" s="241">
        <v>62956000</v>
      </c>
      <c r="N21" s="241">
        <v>53512600</v>
      </c>
      <c r="O21" s="189">
        <f t="shared" ref="O21:O39" si="8">C21+F21+I21+L21</f>
        <v>3766</v>
      </c>
      <c r="P21" s="90">
        <f t="shared" ref="P21:P39" si="9">D21+G21+J21+M21</f>
        <v>23575603850</v>
      </c>
      <c r="Q21" s="91">
        <f t="shared" ref="Q21:Q39" si="10">E21+H21+K21+N21</f>
        <v>19727192030.199997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/>
      <c r="M22" s="241"/>
      <c r="N22" s="241"/>
      <c r="O22" s="189">
        <f t="shared" si="8"/>
        <v>1561</v>
      </c>
      <c r="P22" s="90">
        <f t="shared" si="9"/>
        <v>9978370985</v>
      </c>
      <c r="Q22" s="91">
        <f t="shared" si="10"/>
        <v>8462254746.4599991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15</v>
      </c>
      <c r="M23" s="241">
        <v>98937000</v>
      </c>
      <c r="N23" s="241">
        <v>84096450</v>
      </c>
      <c r="O23" s="189">
        <f t="shared" si="8"/>
        <v>1771</v>
      </c>
      <c r="P23" s="90">
        <f t="shared" si="9"/>
        <v>13147618824</v>
      </c>
      <c r="Q23" s="91">
        <f t="shared" si="10"/>
        <v>11122569811.889999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8</v>
      </c>
      <c r="M24" s="241">
        <v>34718000</v>
      </c>
      <c r="N24" s="241">
        <v>29510300</v>
      </c>
      <c r="O24" s="189">
        <f t="shared" si="8"/>
        <v>1765</v>
      </c>
      <c r="P24" s="90">
        <f t="shared" si="9"/>
        <v>10825227145</v>
      </c>
      <c r="Q24" s="91">
        <f t="shared" si="10"/>
        <v>9054445795.3400002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51</v>
      </c>
      <c r="M25" s="241">
        <v>246729000</v>
      </c>
      <c r="N25" s="241">
        <v>209719650</v>
      </c>
      <c r="O25" s="189">
        <f t="shared" si="8"/>
        <v>2941</v>
      </c>
      <c r="P25" s="90">
        <f t="shared" si="9"/>
        <v>16777066377</v>
      </c>
      <c r="Q25" s="91">
        <f t="shared" si="10"/>
        <v>14195401395.450001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</v>
      </c>
      <c r="M26" s="241">
        <v>2100000</v>
      </c>
      <c r="N26" s="241">
        <v>1785000</v>
      </c>
      <c r="O26" s="189">
        <f t="shared" si="8"/>
        <v>1785</v>
      </c>
      <c r="P26" s="90">
        <f t="shared" si="9"/>
        <v>10457328785</v>
      </c>
      <c r="Q26" s="91">
        <f t="shared" si="10"/>
        <v>8821275749.7000008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2</v>
      </c>
      <c r="M27" s="241">
        <v>15000000</v>
      </c>
      <c r="N27" s="241">
        <v>12750000</v>
      </c>
      <c r="O27" s="189">
        <f t="shared" si="8"/>
        <v>1993</v>
      </c>
      <c r="P27" s="90">
        <f t="shared" si="9"/>
        <v>13109097590</v>
      </c>
      <c r="Q27" s="91">
        <f t="shared" si="10"/>
        <v>11055899088.459999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5</v>
      </c>
      <c r="M28" s="241">
        <v>13960000</v>
      </c>
      <c r="N28" s="241">
        <v>11866000</v>
      </c>
      <c r="O28" s="189">
        <f t="shared" si="8"/>
        <v>1400</v>
      </c>
      <c r="P28" s="90">
        <f t="shared" si="9"/>
        <v>10227365271.459999</v>
      </c>
      <c r="Q28" s="91">
        <f t="shared" si="10"/>
        <v>8628980718.7299995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43</v>
      </c>
      <c r="M29" s="241">
        <v>193965000</v>
      </c>
      <c r="N29" s="241">
        <v>164870250</v>
      </c>
      <c r="O29" s="189">
        <f t="shared" si="8"/>
        <v>2647</v>
      </c>
      <c r="P29" s="90">
        <f t="shared" si="9"/>
        <v>14125458350</v>
      </c>
      <c r="Q29" s="91">
        <f t="shared" si="10"/>
        <v>11908834509.970001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7</v>
      </c>
      <c r="M30" s="241">
        <v>33708000</v>
      </c>
      <c r="N30" s="241">
        <v>28651800</v>
      </c>
      <c r="O30" s="189">
        <f t="shared" si="8"/>
        <v>2347</v>
      </c>
      <c r="P30" s="90">
        <f t="shared" si="9"/>
        <v>18398957617</v>
      </c>
      <c r="Q30" s="91">
        <f t="shared" si="10"/>
        <v>15533211491.850002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22</v>
      </c>
      <c r="M31" s="241">
        <v>109277000</v>
      </c>
      <c r="N31" s="241">
        <v>92885450</v>
      </c>
      <c r="O31" s="189">
        <f t="shared" si="8"/>
        <v>1351</v>
      </c>
      <c r="P31" s="90">
        <f t="shared" si="9"/>
        <v>9048664623</v>
      </c>
      <c r="Q31" s="91">
        <f t="shared" si="10"/>
        <v>7656955866.79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23</v>
      </c>
      <c r="M32" s="241">
        <v>112715000</v>
      </c>
      <c r="N32" s="241">
        <v>95807750</v>
      </c>
      <c r="O32" s="189">
        <f t="shared" si="8"/>
        <v>824</v>
      </c>
      <c r="P32" s="90">
        <f t="shared" si="9"/>
        <v>6188286111</v>
      </c>
      <c r="Q32" s="91">
        <f t="shared" si="10"/>
        <v>5218948283.0499992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6</v>
      </c>
      <c r="M33" s="241">
        <v>31485000</v>
      </c>
      <c r="N33" s="241">
        <v>26762250</v>
      </c>
      <c r="O33" s="189">
        <f t="shared" si="8"/>
        <v>2261</v>
      </c>
      <c r="P33" s="90">
        <f t="shared" si="9"/>
        <v>11337465713.549999</v>
      </c>
      <c r="Q33" s="91">
        <f t="shared" si="10"/>
        <v>9617586051.3899994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/>
      <c r="M34" s="241"/>
      <c r="N34" s="241"/>
      <c r="O34" s="189">
        <f t="shared" si="8"/>
        <v>2429</v>
      </c>
      <c r="P34" s="90">
        <f t="shared" si="9"/>
        <v>13411158881</v>
      </c>
      <c r="Q34" s="91">
        <f t="shared" si="10"/>
        <v>11398697318.75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1</v>
      </c>
      <c r="M35" s="241">
        <v>5000000</v>
      </c>
      <c r="N35" s="241">
        <v>4250000</v>
      </c>
      <c r="O35" s="189">
        <f t="shared" si="8"/>
        <v>2362</v>
      </c>
      <c r="P35" s="90">
        <f t="shared" si="9"/>
        <v>14410874521</v>
      </c>
      <c r="Q35" s="91">
        <f t="shared" si="10"/>
        <v>12223913326.860001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6</v>
      </c>
      <c r="M36" s="242">
        <v>53377000</v>
      </c>
      <c r="N36" s="242">
        <v>45370450</v>
      </c>
      <c r="O36" s="189">
        <f t="shared" si="8"/>
        <v>2456</v>
      </c>
      <c r="P36" s="90">
        <f t="shared" si="9"/>
        <v>18699564534.849998</v>
      </c>
      <c r="Q36" s="91">
        <f t="shared" si="10"/>
        <v>15741979298.299999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42</v>
      </c>
      <c r="M37" s="242">
        <v>234679000</v>
      </c>
      <c r="N37" s="242">
        <v>199477150</v>
      </c>
      <c r="O37" s="189">
        <f t="shared" si="8"/>
        <v>277</v>
      </c>
      <c r="P37" s="90">
        <f t="shared" si="9"/>
        <v>2993418178</v>
      </c>
      <c r="Q37" s="91">
        <f t="shared" si="10"/>
        <v>2440024605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12</v>
      </c>
      <c r="M38" s="242">
        <v>53644000</v>
      </c>
      <c r="N38" s="242">
        <v>45597400</v>
      </c>
      <c r="O38" s="189">
        <f t="shared" si="8"/>
        <v>128</v>
      </c>
      <c r="P38" s="90">
        <f t="shared" si="9"/>
        <v>1104522980</v>
      </c>
      <c r="Q38" s="91">
        <f t="shared" si="10"/>
        <v>938844533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15</v>
      </c>
      <c r="M39" s="242">
        <v>71393000</v>
      </c>
      <c r="N39" s="242">
        <v>60684050</v>
      </c>
      <c r="O39" s="189">
        <f t="shared" si="8"/>
        <v>63</v>
      </c>
      <c r="P39" s="90">
        <f t="shared" si="9"/>
        <v>521720000</v>
      </c>
      <c r="Q39" s="91">
        <f t="shared" si="10"/>
        <v>443462000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272</v>
      </c>
      <c r="M40" s="115">
        <f t="shared" si="12"/>
        <v>1373643000</v>
      </c>
      <c r="N40" s="115">
        <f t="shared" si="12"/>
        <v>1167596550</v>
      </c>
      <c r="O40" s="190">
        <f t="shared" si="12"/>
        <v>35096</v>
      </c>
      <c r="P40" s="190">
        <f t="shared" si="12"/>
        <v>226604849526.85999</v>
      </c>
      <c r="Q40" s="190">
        <f t="shared" si="12"/>
        <v>191142256855.03992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G35" sqref="G35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3" t="s">
        <v>48</v>
      </c>
      <c r="C1" s="243"/>
      <c r="D1" s="243"/>
      <c r="E1" s="243"/>
      <c r="F1" s="243"/>
      <c r="G1" s="243"/>
      <c r="H1" s="41"/>
      <c r="I1" s="40"/>
      <c r="J1" s="40"/>
      <c r="K1" s="40"/>
      <c r="L1" s="40"/>
      <c r="M1" s="40"/>
      <c r="N1" s="40"/>
      <c r="O1" s="40"/>
      <c r="P1" s="40"/>
      <c r="R1" s="253" t="s">
        <v>87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4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1" t="s">
        <v>18</v>
      </c>
      <c r="B14" s="252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0" t="s">
        <v>132</v>
      </c>
      <c r="C18" s="250"/>
      <c r="D18" s="250"/>
      <c r="E18" s="250"/>
      <c r="F18" s="250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1" t="s">
        <v>18</v>
      </c>
      <c r="B28" s="252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0" t="s">
        <v>140</v>
      </c>
      <c r="C32" s="250"/>
      <c r="D32" s="250"/>
      <c r="E32" s="250"/>
      <c r="F32" s="250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112</v>
      </c>
      <c r="D34" s="50">
        <f t="shared" ref="D34:D41" si="18">C34/O34</f>
        <v>0.41176470588235292</v>
      </c>
      <c r="E34" s="43">
        <v>685057000</v>
      </c>
      <c r="F34" s="44">
        <v>582298450</v>
      </c>
      <c r="G34" s="42">
        <v>160</v>
      </c>
      <c r="H34" s="50">
        <f t="shared" ref="H34:H41" si="19">G34/O34</f>
        <v>0.58823529411764708</v>
      </c>
      <c r="I34" s="43">
        <v>688586000</v>
      </c>
      <c r="J34" s="44">
        <v>585298100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272</v>
      </c>
      <c r="P34" s="52">
        <f t="shared" ref="P34:P36" si="22">E34+I34+K34</f>
        <v>1373643000</v>
      </c>
      <c r="Q34" s="161">
        <f t="shared" ref="Q34:Q36" si="23">F34+J34+N34</f>
        <v>1167596550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1" si="25">F38+J38+N38</f>
        <v>0</v>
      </c>
    </row>
    <row r="39" spans="1:17" x14ac:dyDescent="0.25">
      <c r="A39" s="53">
        <v>6</v>
      </c>
      <c r="B39" s="54" t="s">
        <v>7</v>
      </c>
      <c r="C39" s="42"/>
      <c r="D39" s="50" t="e">
        <f t="shared" si="18"/>
        <v>#DIV/0!</v>
      </c>
      <c r="E39" s="43"/>
      <c r="F39" s="44"/>
      <c r="G39" s="42"/>
      <c r="H39" s="50" t="e">
        <f t="shared" si="19"/>
        <v>#DIV/0!</v>
      </c>
      <c r="I39" s="43"/>
      <c r="J39" s="44"/>
      <c r="K39" s="45">
        <v>0</v>
      </c>
      <c r="L39" s="51" t="e">
        <f t="shared" si="24"/>
        <v>#DIV/0!</v>
      </c>
      <c r="M39" s="46">
        <v>0</v>
      </c>
      <c r="N39" s="47">
        <v>0</v>
      </c>
      <c r="O39" s="55">
        <f t="shared" si="21"/>
        <v>0</v>
      </c>
      <c r="P39" s="52">
        <f>E39+I39+K39</f>
        <v>0</v>
      </c>
      <c r="Q39" s="161">
        <f t="shared" si="25"/>
        <v>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/>
      <c r="D41" s="73" t="e">
        <f t="shared" si="18"/>
        <v>#DIV/0!</v>
      </c>
      <c r="E41" s="74"/>
      <c r="F41" s="75"/>
      <c r="G41" s="72"/>
      <c r="H41" s="73" t="e">
        <f t="shared" si="19"/>
        <v>#DIV/0!</v>
      </c>
      <c r="I41" s="74"/>
      <c r="J41" s="75"/>
      <c r="K41" s="76">
        <v>0</v>
      </c>
      <c r="L41" s="77" t="e">
        <f t="shared" si="24"/>
        <v>#DIV/0!</v>
      </c>
      <c r="M41" s="78">
        <v>0</v>
      </c>
      <c r="N41" s="79">
        <v>0</v>
      </c>
      <c r="O41" s="80">
        <f t="shared" si="21"/>
        <v>0</v>
      </c>
      <c r="P41" s="81">
        <f>E41+I41+K41</f>
        <v>0</v>
      </c>
      <c r="Q41" s="162">
        <f t="shared" si="25"/>
        <v>0</v>
      </c>
    </row>
    <row r="42" spans="1:17" ht="15.75" thickBot="1" x14ac:dyDescent="0.3">
      <c r="A42" s="251" t="s">
        <v>18</v>
      </c>
      <c r="B42" s="252"/>
      <c r="C42" s="237">
        <f>SUM(C34:C41)</f>
        <v>112</v>
      </c>
      <c r="D42" s="127">
        <f>C42/O42</f>
        <v>0.41176470588235292</v>
      </c>
      <c r="E42" s="128">
        <f>SUM(E34:E41)</f>
        <v>685057000</v>
      </c>
      <c r="F42" s="129">
        <f>SUM(F34:F41)</f>
        <v>582298450</v>
      </c>
      <c r="G42" s="237">
        <f>SUM(G34:G41)</f>
        <v>160</v>
      </c>
      <c r="H42" s="127">
        <f>G42/O42</f>
        <v>0.58823529411764708</v>
      </c>
      <c r="I42" s="130">
        <f>SUM(I34:I41)</f>
        <v>688586000</v>
      </c>
      <c r="J42" s="131">
        <f>SUM(J34:J41)</f>
        <v>585298100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272</v>
      </c>
      <c r="P42" s="83">
        <f>E42+I42+M42</f>
        <v>1373643000</v>
      </c>
      <c r="Q42" s="163">
        <f>F42+J42+N42</f>
        <v>1167596550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19" sqref="P1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49" t="s">
        <v>48</v>
      </c>
      <c r="D2" s="249"/>
      <c r="E2" s="249"/>
      <c r="F2" s="249"/>
      <c r="I2" s="253" t="s">
        <v>87</v>
      </c>
      <c r="J2" s="253"/>
      <c r="K2" s="253"/>
      <c r="L2" s="253"/>
      <c r="M2" s="151"/>
      <c r="N2"/>
      <c r="O2" s="253" t="s">
        <v>140</v>
      </c>
      <c r="P2" s="253"/>
      <c r="Q2" s="253"/>
      <c r="R2" s="253"/>
      <c r="S2" s="182"/>
      <c r="T2" s="254" t="s">
        <v>93</v>
      </c>
      <c r="U2" s="254"/>
      <c r="V2" s="254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9</v>
      </c>
      <c r="Q4" s="13">
        <v>44972000</v>
      </c>
      <c r="R4" s="13">
        <v>38226200</v>
      </c>
      <c r="S4" s="152"/>
      <c r="T4" s="12">
        <f>D4+J4+P4</f>
        <v>839</v>
      </c>
      <c r="U4" s="13">
        <f>E4+K4+Q4</f>
        <v>3961963677</v>
      </c>
      <c r="V4" s="13">
        <f>F4+L4+R4</f>
        <v>3367669125.5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29</v>
      </c>
      <c r="Q5" s="13">
        <v>138337000</v>
      </c>
      <c r="R5" s="13">
        <v>117586450</v>
      </c>
      <c r="S5" s="152"/>
      <c r="T5" s="12">
        <f t="shared" ref="T5:T10" si="0">D5+J5+P5</f>
        <v>1046</v>
      </c>
      <c r="U5" s="13">
        <f>E5+K5+Q5</f>
        <v>5978943332.46</v>
      </c>
      <c r="V5" s="13">
        <f>F5+L5+R5</f>
        <v>5069059091.289999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16</v>
      </c>
      <c r="Q6" s="13">
        <v>79096000</v>
      </c>
      <c r="R6" s="13">
        <v>67231600</v>
      </c>
      <c r="S6" s="152"/>
      <c r="T6" s="12">
        <f t="shared" si="0"/>
        <v>576</v>
      </c>
      <c r="U6" s="13">
        <f t="shared" ref="U6:U10" si="1">E6+K6+Q6</f>
        <v>4765616238</v>
      </c>
      <c r="V6" s="13">
        <f t="shared" ref="V6:V10" si="2">F6+L6+R6</f>
        <v>4035209402.0500002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117</v>
      </c>
      <c r="Q7" s="13">
        <v>570088000</v>
      </c>
      <c r="R7" s="13">
        <v>484574800</v>
      </c>
      <c r="S7" s="152"/>
      <c r="T7" s="12">
        <f t="shared" si="0"/>
        <v>9877</v>
      </c>
      <c r="U7" s="13">
        <f t="shared" si="1"/>
        <v>45841104133.399994</v>
      </c>
      <c r="V7" s="13">
        <f t="shared" si="2"/>
        <v>38908142068.999969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31</v>
      </c>
      <c r="Q8" s="13">
        <v>171155000</v>
      </c>
      <c r="R8" s="13">
        <v>145481750</v>
      </c>
      <c r="S8" s="152"/>
      <c r="T8" s="12">
        <f t="shared" si="0"/>
        <v>1340</v>
      </c>
      <c r="U8" s="13">
        <f t="shared" si="1"/>
        <v>12071015602</v>
      </c>
      <c r="V8" s="13">
        <f t="shared" si="2"/>
        <v>10221126999.150002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5</v>
      </c>
      <c r="Q9" s="13">
        <v>23430000</v>
      </c>
      <c r="R9" s="13">
        <v>19915500</v>
      </c>
      <c r="S9" s="152"/>
      <c r="T9" s="12">
        <f t="shared" si="0"/>
        <v>514</v>
      </c>
      <c r="U9" s="13">
        <f t="shared" si="1"/>
        <v>3160405123</v>
      </c>
      <c r="V9" s="13">
        <f t="shared" si="2"/>
        <v>2681209602.5299997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</v>
      </c>
      <c r="Q10" s="13">
        <v>13119000</v>
      </c>
      <c r="R10" s="13">
        <v>11151150</v>
      </c>
      <c r="S10" s="152"/>
      <c r="T10" s="12">
        <f t="shared" si="0"/>
        <v>111</v>
      </c>
      <c r="U10" s="13">
        <f t="shared" si="1"/>
        <v>623687975</v>
      </c>
      <c r="V10" s="13">
        <f t="shared" si="2"/>
        <v>530134778.39999998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413</v>
      </c>
      <c r="U11" s="13">
        <f t="shared" ref="U11:U20" si="4">E11+K11+Q12</f>
        <v>3195657043</v>
      </c>
      <c r="V11" s="13">
        <f t="shared" ref="V11:V20" si="5">F11+L11+R12</f>
        <v>2704222952.23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6</v>
      </c>
      <c r="Q12" s="13">
        <v>23754000</v>
      </c>
      <c r="R12" s="13">
        <v>20190900</v>
      </c>
      <c r="S12" s="152"/>
      <c r="T12" s="12">
        <f t="shared" si="3"/>
        <v>251</v>
      </c>
      <c r="U12" s="13">
        <f t="shared" si="4"/>
        <v>1407775393</v>
      </c>
      <c r="V12" s="13">
        <f t="shared" si="5"/>
        <v>1196609084.8499999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5</v>
      </c>
      <c r="Q13" s="13">
        <v>36810000</v>
      </c>
      <c r="R13" s="13">
        <v>31288500</v>
      </c>
      <c r="S13" s="152"/>
      <c r="T13" s="12">
        <f t="shared" si="3"/>
        <v>502</v>
      </c>
      <c r="U13" s="13">
        <f t="shared" si="4"/>
        <v>4076901794</v>
      </c>
      <c r="V13" s="13">
        <f t="shared" si="5"/>
        <v>3443823819.29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8</v>
      </c>
      <c r="Q14" s="13">
        <v>39282000</v>
      </c>
      <c r="R14" s="13">
        <v>33389700</v>
      </c>
      <c r="S14" s="152"/>
      <c r="T14" s="12">
        <f t="shared" si="3"/>
        <v>139</v>
      </c>
      <c r="U14" s="13">
        <f t="shared" si="4"/>
        <v>1074641742</v>
      </c>
      <c r="V14" s="13">
        <f t="shared" si="5"/>
        <v>911720480.70000005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2</v>
      </c>
      <c r="Q15" s="13">
        <v>12187000</v>
      </c>
      <c r="R15" s="13">
        <v>10358950</v>
      </c>
      <c r="S15" s="152"/>
      <c r="T15" s="12">
        <f t="shared" si="3"/>
        <v>113</v>
      </c>
      <c r="U15" s="13">
        <f t="shared" si="4"/>
        <v>1030013132</v>
      </c>
      <c r="V15" s="13">
        <f t="shared" si="5"/>
        <v>861641562.29999995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3</v>
      </c>
      <c r="Q16" s="13">
        <v>25000000</v>
      </c>
      <c r="R16" s="13">
        <v>21250000</v>
      </c>
      <c r="S16" s="152"/>
      <c r="T16" s="12">
        <f t="shared" si="3"/>
        <v>67</v>
      </c>
      <c r="U16" s="13">
        <f t="shared" si="4"/>
        <v>419004268</v>
      </c>
      <c r="V16" s="13">
        <f t="shared" si="5"/>
        <v>356153627.80000001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4</v>
      </c>
      <c r="Q17" s="13">
        <v>19118000</v>
      </c>
      <c r="R17" s="13">
        <v>16250300</v>
      </c>
      <c r="S17" s="152"/>
      <c r="T17" s="12">
        <f>D17+J17+P18</f>
        <v>1672</v>
      </c>
      <c r="U17" s="13">
        <f t="shared" si="4"/>
        <v>9068187985</v>
      </c>
      <c r="V17" s="13">
        <f t="shared" si="5"/>
        <v>7701736807.5099993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34</v>
      </c>
      <c r="Q18" s="13">
        <v>170295000</v>
      </c>
      <c r="R18" s="13">
        <v>144750750</v>
      </c>
      <c r="S18" s="152"/>
      <c r="T18" s="12">
        <f>D18+J18+P19</f>
        <v>44</v>
      </c>
      <c r="U18" s="13">
        <f t="shared" si="4"/>
        <v>355696000</v>
      </c>
      <c r="V18" s="13">
        <f t="shared" si="5"/>
        <v>302979100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</v>
      </c>
      <c r="Q19" s="13">
        <v>7000000</v>
      </c>
      <c r="R19" s="13">
        <v>5950000</v>
      </c>
      <c r="S19" s="152"/>
      <c r="T19" s="12">
        <f t="shared" si="3"/>
        <v>2</v>
      </c>
      <c r="U19" s="13">
        <f t="shared" si="4"/>
        <v>9488000</v>
      </c>
      <c r="V19" s="13">
        <f t="shared" si="5"/>
        <v>8064800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/>
      <c r="Q20" s="13"/>
      <c r="R20" s="13"/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21258</v>
      </c>
      <c r="U22" s="109">
        <f>SUM(U4:U20)</f>
        <v>117385409880.85999</v>
      </c>
      <c r="V22" s="109">
        <f>SUM(V4:V20)</f>
        <v>99577845894.589966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272</v>
      </c>
      <c r="Q23" s="109">
        <f>SUM(Q4:Q22)</f>
        <v>1373643000</v>
      </c>
      <c r="R23" s="109">
        <f>SUM(R4:R22)</f>
        <v>1167596550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4" sqref="B4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3" t="s">
        <v>141</v>
      </c>
      <c r="C1" s="253"/>
      <c r="D1" s="253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215</v>
      </c>
      <c r="C3" s="2">
        <v>1080141000</v>
      </c>
      <c r="D3" s="2">
        <v>918119850</v>
      </c>
    </row>
    <row r="4" spans="1:4" x14ac:dyDescent="0.25">
      <c r="A4" s="1" t="s">
        <v>78</v>
      </c>
      <c r="B4" s="1">
        <v>57</v>
      </c>
      <c r="C4" s="2">
        <v>293502000</v>
      </c>
      <c r="D4" s="2">
        <v>249476700</v>
      </c>
    </row>
    <row r="5" spans="1:4" x14ac:dyDescent="0.25">
      <c r="A5" s="141" t="s">
        <v>18</v>
      </c>
      <c r="B5" s="140">
        <f>SUM(B3:B4)</f>
        <v>272</v>
      </c>
      <c r="C5" s="142">
        <f>SUM(C3:C4)</f>
        <v>1373643000</v>
      </c>
      <c r="D5" s="142">
        <f>SUM(D3:D4)</f>
        <v>1167596550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49" t="s">
        <v>129</v>
      </c>
      <c r="B1" s="249"/>
      <c r="C1" s="249"/>
      <c r="D1" s="249"/>
      <c r="E1" s="249"/>
      <c r="F1" s="249"/>
      <c r="G1" s="249"/>
      <c r="H1" s="249"/>
      <c r="I1" s="249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7" t="s">
        <v>18</v>
      </c>
      <c r="B9" s="248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2023-05-18T05:13:18Z</dcterms:modified>
</cp:coreProperties>
</file>